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r\OneDrive\UFMT\Disciplinas\Veterinaria\Bioestatistica\2017\"/>
    </mc:Choice>
  </mc:AlternateContent>
  <xr:revisionPtr revIDLastSave="32" documentId="092B5C7D9C2ACBB381D3CEA062FD21471362B3CA" xr6:coauthVersionLast="31" xr6:coauthVersionMax="31" xr10:uidLastSave="{B5DEB159-466B-468C-94E5-3AC698E41852}"/>
  <bookViews>
    <workbookView xWindow="0" yWindow="0" windowWidth="20490" windowHeight="7530" xr2:uid="{00000000-000D-0000-FFFF-FFFF00000000}"/>
  </bookViews>
  <sheets>
    <sheet name="Tamanho de amostra" sheetId="1" r:id="rId1"/>
    <sheet name="Tamanho de Amostra por estrato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L2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J20" i="1" s="1"/>
  <c r="L3" i="1"/>
  <c r="K3" i="1"/>
  <c r="L2" i="1"/>
  <c r="J3" i="1"/>
  <c r="I2" i="1"/>
  <c r="J2" i="1" s="1"/>
  <c r="H1" i="1"/>
  <c r="K2" i="1" l="1"/>
  <c r="N2" i="1" s="1"/>
  <c r="O2" i="1" s="1"/>
  <c r="P2" i="1" s="1"/>
  <c r="B9" i="1" s="1"/>
  <c r="C11" i="2" s="1"/>
  <c r="N3" i="1"/>
  <c r="O3" i="1" s="1"/>
  <c r="P3" i="1" s="1"/>
  <c r="K19" i="1"/>
  <c r="J18" i="1"/>
  <c r="K15" i="1"/>
  <c r="J14" i="1"/>
  <c r="K11" i="1"/>
  <c r="J10" i="1"/>
  <c r="K7" i="1"/>
  <c r="J6" i="1"/>
  <c r="J17" i="1"/>
  <c r="K14" i="1"/>
  <c r="K10" i="1"/>
  <c r="J9" i="1"/>
  <c r="K6" i="1"/>
  <c r="J5" i="1"/>
  <c r="I21" i="1"/>
  <c r="K20" i="1"/>
  <c r="N20" i="1" s="1"/>
  <c r="O20" i="1" s="1"/>
  <c r="P20" i="1" s="1"/>
  <c r="J19" i="1"/>
  <c r="N19" i="1" s="1"/>
  <c r="O19" i="1" s="1"/>
  <c r="P19" i="1" s="1"/>
  <c r="K16" i="1"/>
  <c r="J15" i="1"/>
  <c r="N15" i="1" s="1"/>
  <c r="O15" i="1" s="1"/>
  <c r="P15" i="1" s="1"/>
  <c r="K12" i="1"/>
  <c r="J11" i="1"/>
  <c r="N11" i="1" s="1"/>
  <c r="O11" i="1" s="1"/>
  <c r="P11" i="1" s="1"/>
  <c r="K8" i="1"/>
  <c r="J7" i="1"/>
  <c r="N7" i="1" s="1"/>
  <c r="O7" i="1" s="1"/>
  <c r="P7" i="1" s="1"/>
  <c r="K4" i="1"/>
  <c r="K18" i="1"/>
  <c r="J13" i="1"/>
  <c r="K17" i="1"/>
  <c r="J16" i="1"/>
  <c r="K13" i="1"/>
  <c r="J12" i="1"/>
  <c r="K9" i="1"/>
  <c r="J8" i="1"/>
  <c r="K5" i="1"/>
  <c r="J4" i="1"/>
  <c r="C2" i="2" l="1"/>
  <c r="C6" i="2"/>
  <c r="C9" i="2"/>
  <c r="C4" i="2"/>
  <c r="C5" i="2"/>
  <c r="C10" i="2"/>
  <c r="C8" i="2"/>
  <c r="C7" i="2"/>
  <c r="C3" i="2"/>
  <c r="N6" i="1"/>
  <c r="O6" i="1" s="1"/>
  <c r="P6" i="1" s="1"/>
  <c r="N4" i="1"/>
  <c r="O4" i="1" s="1"/>
  <c r="P4" i="1" s="1"/>
  <c r="N12" i="1"/>
  <c r="O12" i="1" s="1"/>
  <c r="P12" i="1" s="1"/>
  <c r="N13" i="1"/>
  <c r="O13" i="1" s="1"/>
  <c r="P13" i="1" s="1"/>
  <c r="N5" i="1"/>
  <c r="O5" i="1" s="1"/>
  <c r="P5" i="1" s="1"/>
  <c r="N10" i="1"/>
  <c r="O10" i="1" s="1"/>
  <c r="P10" i="1" s="1"/>
  <c r="N18" i="1"/>
  <c r="O18" i="1" s="1"/>
  <c r="P18" i="1" s="1"/>
  <c r="N17" i="1"/>
  <c r="O17" i="1" s="1"/>
  <c r="P17" i="1" s="1"/>
  <c r="N8" i="1"/>
  <c r="O8" i="1" s="1"/>
  <c r="P8" i="1" s="1"/>
  <c r="N16" i="1"/>
  <c r="O16" i="1" s="1"/>
  <c r="P16" i="1" s="1"/>
  <c r="N9" i="1"/>
  <c r="O9" i="1" s="1"/>
  <c r="P9" i="1" s="1"/>
  <c r="N14" i="1"/>
  <c r="O14" i="1" s="1"/>
  <c r="P14" i="1" s="1"/>
  <c r="I22" i="1"/>
  <c r="I23" i="1" s="1"/>
  <c r="K21" i="1"/>
  <c r="J21" i="1"/>
  <c r="N21" i="1" l="1"/>
  <c r="O21" i="1" s="1"/>
  <c r="P21" i="1" s="1"/>
  <c r="J23" i="1"/>
  <c r="K23" i="1"/>
  <c r="K22" i="1"/>
  <c r="J22" i="1"/>
  <c r="N22" i="1" l="1"/>
  <c r="O22" i="1" s="1"/>
  <c r="P22" i="1" s="1"/>
  <c r="N23" i="1"/>
  <c r="O23" i="1" s="1"/>
  <c r="P23" i="1" s="1"/>
</calcChain>
</file>

<file path=xl/sharedStrings.xml><?xml version="1.0" encoding="utf-8"?>
<sst xmlns="http://schemas.openxmlformats.org/spreadsheetml/2006/main" count="26" uniqueCount="26">
  <si>
    <t>Confiança</t>
  </si>
  <si>
    <t>Prevalencia</t>
  </si>
  <si>
    <t>Margem de Erro</t>
  </si>
  <si>
    <t>População</t>
  </si>
  <si>
    <t>z</t>
  </si>
  <si>
    <t>n0</t>
  </si>
  <si>
    <t>deff</t>
  </si>
  <si>
    <t>n1</t>
  </si>
  <si>
    <t>n2</t>
  </si>
  <si>
    <t>Tamanho da amostra</t>
  </si>
  <si>
    <t>p</t>
  </si>
  <si>
    <t>Sensibilidade</t>
  </si>
  <si>
    <t>Especifidade</t>
  </si>
  <si>
    <t>Estrato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</si>
  <si>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</si>
  <si>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</si>
  <si>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</si>
  <si>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</si>
  <si>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</si>
  <si>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</si>
  <si>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</si>
  <si>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</si>
  <si>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</si>
  <si>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Tamanho População</t>
  </si>
  <si>
    <t>Tamanho Amostras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</si>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</sst>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'Tamanho de amostra'!$I$3:$I$23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xVal>
          <c:yVal>
            <c:numRef>
              <c:f>'Tamanho de amostra'!$P$3:$P$23</c:f>
              <c:numCache>
                <c:formatCode>General</c:formatCode>
                <c:ptCount val="21"/>
                <c:pt idx="0">
                  <c:v>0</c:v>
                </c:pt>
                <c:pt idx="1">
                  <c:v>73</c:v>
                </c:pt>
                <c:pt idx="2">
                  <c:v>138</c:v>
                </c:pt>
                <c:pt idx="3">
                  <c:v>196</c:v>
                </c:pt>
                <c:pt idx="4">
                  <c:v>246</c:v>
                </c:pt>
                <c:pt idx="5">
                  <c:v>288</c:v>
                </c:pt>
                <c:pt idx="6">
                  <c:v>322</c:v>
                </c:pt>
                <c:pt idx="7">
                  <c:v>349</c:v>
                </c:pt>
                <c:pt idx="8">
                  <c:v>368</c:v>
                </c:pt>
                <c:pt idx="9">
                  <c:v>379</c:v>
                </c:pt>
                <c:pt idx="10">
                  <c:v>383</c:v>
                </c:pt>
                <c:pt idx="11">
                  <c:v>379</c:v>
                </c:pt>
                <c:pt idx="12">
                  <c:v>368</c:v>
                </c:pt>
                <c:pt idx="13">
                  <c:v>349</c:v>
                </c:pt>
                <c:pt idx="14">
                  <c:v>322</c:v>
                </c:pt>
                <c:pt idx="15">
                  <c:v>288</c:v>
                </c:pt>
                <c:pt idx="16">
                  <c:v>246</c:v>
                </c:pt>
                <c:pt idx="17">
                  <c:v>196</c:v>
                </c:pt>
                <c:pt idx="18">
                  <c:v>138</c:v>
                </c:pt>
                <c:pt idx="19">
                  <c:v>73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E9-4921-8DA7-5243FBA9B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40944"/>
        <c:axId val="210339960"/>
      </c:scatterChart>
      <c:valAx>
        <c:axId val="210340944"/>
        <c:scaling>
          <c:orientation val="minMax"/>
          <c:max val="1.0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339960"/>
        <c:crosses val="autoZero"/>
        <c:crossBetween val="midCat"/>
        <c:majorUnit val="0.1"/>
      </c:valAx>
      <c:valAx>
        <c:axId val="21033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340944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123825</xdr:rowOff>
    </xdr:from>
    <xdr:to>
      <xdr:col>5</xdr:col>
      <xdr:colOff>333375</xdr:colOff>
      <xdr:row>25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B1D8B4-467D-48D1-8E91-E7B4C1178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topLeftCell="A10" workbookViewId="0">
      <selection activeCell="B7" sqref="B7:C7"/>
    </sheetView>
  </sheetViews>
  <sheetFormatPr defaultColWidth="0" defaultRowHeight="15" zeroHeight="1" x14ac:dyDescent="0.25"/>
  <cols>
    <col min="1" max="1" width="20.85546875" style="3" customWidth="1"/>
    <col min="2" max="2" width="15.28515625" style="3" customWidth="1"/>
    <col min="3" max="6" width="9.140625" style="3" customWidth="1"/>
    <col min="7" max="7" width="9.140625" style="3" hidden="1" customWidth="1"/>
    <col min="8" max="8" width="12.42578125" style="3" hidden="1" customWidth="1"/>
    <col min="9" max="16" width="0" style="3" hidden="1" customWidth="1"/>
    <col min="17" max="16384" width="9.140625" style="3" hidden="1"/>
  </cols>
  <sheetData>
    <row r="1" spans="1:16" x14ac:dyDescent="0.25">
      <c r="A1" s="1" t="s">
        <v>11</v>
      </c>
      <c r="B1" s="10">
        <v>1</v>
      </c>
      <c r="C1" s="10"/>
      <c r="G1" s="3" t="s">
        <v>4</v>
      </c>
      <c r="H1" s="3">
        <f>ROUND(ABS(_xlfn.NORM.S.INV((1-B4)/2)),2)</f>
        <v>1.96</v>
      </c>
      <c r="I1" s="3" t="s">
        <v>10</v>
      </c>
      <c r="N1" s="3" t="s">
        <v>5</v>
      </c>
      <c r="O1" s="3" t="s">
        <v>7</v>
      </c>
      <c r="P1" s="3" t="s">
        <v>8</v>
      </c>
    </row>
    <row r="2" spans="1:16" x14ac:dyDescent="0.25">
      <c r="A2" s="1" t="s">
        <v>12</v>
      </c>
      <c r="B2" s="10">
        <v>1</v>
      </c>
      <c r="C2" s="10"/>
      <c r="H2" s="2"/>
      <c r="I2" s="4">
        <f>B3</f>
        <v>0.5</v>
      </c>
      <c r="J2" s="3">
        <f>$B$1*I2+(1-$B$2)*(1-I2)</f>
        <v>0.5</v>
      </c>
      <c r="K2" s="3">
        <f>(1-$B$1*I2)-(1-$B$2)*(1-I2)</f>
        <v>0.5</v>
      </c>
      <c r="L2" s="3">
        <f>($B$1+$B$2-1)^2</f>
        <v>1</v>
      </c>
      <c r="N2" s="2">
        <f t="shared" ref="N2:N23" si="0">ROUND(($H$1/$B$5)^2*(J2*K2/L2),0)</f>
        <v>384</v>
      </c>
      <c r="O2" s="3">
        <f>IF(ISBLANK($B$6),N2,ROUND(N2/(1+N2/$B$6),0))</f>
        <v>383</v>
      </c>
      <c r="P2" s="3">
        <f>IF(ISBLANK($B$7),O2,ROUND($B$7*O2,0))</f>
        <v>383</v>
      </c>
    </row>
    <row r="3" spans="1:16" x14ac:dyDescent="0.25">
      <c r="A3" s="1" t="s">
        <v>1</v>
      </c>
      <c r="B3" s="10">
        <v>0.5</v>
      </c>
      <c r="C3" s="10"/>
      <c r="I3" s="3">
        <v>0</v>
      </c>
      <c r="J3" s="3">
        <f>$B$1*I3+(1-$B$2)*(1-I3)</f>
        <v>0</v>
      </c>
      <c r="K3" s="3">
        <f>(1-$B$1*I3)-(1-$B$2)*(1-I3)</f>
        <v>1</v>
      </c>
      <c r="L3" s="3">
        <f>($B$1+$B$2-1)^2</f>
        <v>1</v>
      </c>
      <c r="N3" s="2">
        <f t="shared" si="0"/>
        <v>0</v>
      </c>
      <c r="O3" s="3">
        <f>IF(ISBLANK($B$6),N3,ROUND(N3/(1+N3/$B$6),0))</f>
        <v>0</v>
      </c>
      <c r="P3" s="3">
        <f>IF(ISBLANK($B$7),O3,ROUND($B$7*O3,0))</f>
        <v>0</v>
      </c>
    </row>
    <row r="4" spans="1:16" x14ac:dyDescent="0.25">
      <c r="A4" s="1" t="s">
        <v>0</v>
      </c>
      <c r="B4" s="10">
        <v>0.95</v>
      </c>
      <c r="C4" s="10"/>
      <c r="I4" s="3">
        <f>I3+0.05</f>
        <v>0.05</v>
      </c>
      <c r="J4" s="3">
        <f t="shared" ref="J4:J23" si="1">$B$1*I4+(1-$B$2)*(1-I4)</f>
        <v>0.05</v>
      </c>
      <c r="K4" s="3">
        <f t="shared" ref="K4:K22" si="2">(1-$B$1*I4)-(1-$B$2)*(1-I4)</f>
        <v>0.95</v>
      </c>
      <c r="L4" s="3">
        <f t="shared" ref="L4:L23" si="3">($B$1+$B$2-1)^2</f>
        <v>1</v>
      </c>
      <c r="N4" s="2">
        <f t="shared" si="0"/>
        <v>73</v>
      </c>
      <c r="O4" s="3">
        <f t="shared" ref="O4:O23" si="4">IF(ISBLANK($B$6),N4,ROUND(N4/(1+N4/$B$6),0))</f>
        <v>73</v>
      </c>
      <c r="P4" s="3">
        <f t="shared" ref="P4:P23" si="5">IF(ISBLANK($B$7),O4,ROUND($B$7*O4,0))</f>
        <v>73</v>
      </c>
    </row>
    <row r="5" spans="1:16" x14ac:dyDescent="0.25">
      <c r="A5" s="1" t="s">
        <v>2</v>
      </c>
      <c r="B5" s="10">
        <v>0.05</v>
      </c>
      <c r="C5" s="10"/>
      <c r="I5" s="3">
        <f t="shared" ref="I5:I22" si="6">I4+0.05</f>
        <v>0.1</v>
      </c>
      <c r="J5" s="3">
        <f t="shared" si="1"/>
        <v>0.1</v>
      </c>
      <c r="K5" s="3">
        <f t="shared" si="2"/>
        <v>0.9</v>
      </c>
      <c r="L5" s="3">
        <f t="shared" si="3"/>
        <v>1</v>
      </c>
      <c r="N5" s="2">
        <f t="shared" si="0"/>
        <v>138</v>
      </c>
      <c r="O5" s="3">
        <f t="shared" si="4"/>
        <v>138</v>
      </c>
      <c r="P5" s="3">
        <f t="shared" si="5"/>
        <v>138</v>
      </c>
    </row>
    <row r="6" spans="1:16" x14ac:dyDescent="0.25">
      <c r="A6" s="1" t="s">
        <v>3</v>
      </c>
      <c r="B6" s="11">
        <v>201393</v>
      </c>
      <c r="C6" s="11"/>
      <c r="I6" s="3">
        <f t="shared" si="6"/>
        <v>0.15000000000000002</v>
      </c>
      <c r="J6" s="3">
        <f t="shared" si="1"/>
        <v>0.15000000000000002</v>
      </c>
      <c r="K6" s="3">
        <f t="shared" si="2"/>
        <v>0.85</v>
      </c>
      <c r="L6" s="3">
        <f t="shared" si="3"/>
        <v>1</v>
      </c>
      <c r="N6" s="2">
        <f t="shared" si="0"/>
        <v>196</v>
      </c>
      <c r="O6" s="3">
        <f t="shared" si="4"/>
        <v>196</v>
      </c>
      <c r="P6" s="3">
        <f t="shared" si="5"/>
        <v>196</v>
      </c>
    </row>
    <row r="7" spans="1:16" x14ac:dyDescent="0.25">
      <c r="A7" s="1" t="s">
        <v>6</v>
      </c>
      <c r="B7" s="10">
        <v>1</v>
      </c>
      <c r="C7" s="10"/>
      <c r="I7" s="3">
        <f t="shared" si="6"/>
        <v>0.2</v>
      </c>
      <c r="J7" s="3">
        <f t="shared" si="1"/>
        <v>0.2</v>
      </c>
      <c r="K7" s="3">
        <f t="shared" si="2"/>
        <v>0.8</v>
      </c>
      <c r="L7" s="3">
        <f t="shared" si="3"/>
        <v>1</v>
      </c>
      <c r="N7" s="2">
        <f t="shared" si="0"/>
        <v>246</v>
      </c>
      <c r="O7" s="3">
        <f t="shared" si="4"/>
        <v>246</v>
      </c>
      <c r="P7" s="3">
        <f t="shared" si="5"/>
        <v>246</v>
      </c>
    </row>
    <row r="8" spans="1:16" x14ac:dyDescent="0.25">
      <c r="I8" s="3">
        <f t="shared" si="6"/>
        <v>0.25</v>
      </c>
      <c r="J8" s="3">
        <f t="shared" si="1"/>
        <v>0.25</v>
      </c>
      <c r="K8" s="3">
        <f t="shared" si="2"/>
        <v>0.75</v>
      </c>
      <c r="L8" s="3">
        <f t="shared" si="3"/>
        <v>1</v>
      </c>
      <c r="N8" s="2">
        <f t="shared" si="0"/>
        <v>288</v>
      </c>
      <c r="O8" s="3">
        <f t="shared" si="4"/>
        <v>288</v>
      </c>
      <c r="P8" s="3">
        <f t="shared" si="5"/>
        <v>288</v>
      </c>
    </row>
    <row r="9" spans="1:16" x14ac:dyDescent="0.25">
      <c r="A9" s="5" t="s">
        <v>9</v>
      </c>
      <c r="B9" s="5">
        <f>P2</f>
        <v>383</v>
      </c>
      <c r="I9" s="3">
        <f t="shared" si="6"/>
        <v>0.3</v>
      </c>
      <c r="J9" s="3">
        <f t="shared" si="1"/>
        <v>0.3</v>
      </c>
      <c r="K9" s="3">
        <f t="shared" si="2"/>
        <v>0.7</v>
      </c>
      <c r="L9" s="3">
        <f t="shared" si="3"/>
        <v>1</v>
      </c>
      <c r="N9" s="2">
        <f t="shared" si="0"/>
        <v>323</v>
      </c>
      <c r="O9" s="3">
        <f t="shared" si="4"/>
        <v>322</v>
      </c>
      <c r="P9" s="3">
        <f t="shared" si="5"/>
        <v>322</v>
      </c>
    </row>
    <row r="10" spans="1:16" x14ac:dyDescent="0.25">
      <c r="I10" s="3">
        <f t="shared" si="6"/>
        <v>0.35</v>
      </c>
      <c r="J10" s="3">
        <f t="shared" si="1"/>
        <v>0.35</v>
      </c>
      <c r="K10" s="3">
        <f t="shared" si="2"/>
        <v>0.65</v>
      </c>
      <c r="L10" s="3">
        <f t="shared" si="3"/>
        <v>1</v>
      </c>
      <c r="N10" s="2">
        <f t="shared" si="0"/>
        <v>350</v>
      </c>
      <c r="O10" s="3">
        <f t="shared" si="4"/>
        <v>349</v>
      </c>
      <c r="P10" s="3">
        <f t="shared" si="5"/>
        <v>349</v>
      </c>
    </row>
    <row r="11" spans="1:16" x14ac:dyDescent="0.25">
      <c r="I11" s="3">
        <f t="shared" si="6"/>
        <v>0.39999999999999997</v>
      </c>
      <c r="J11" s="3">
        <f t="shared" si="1"/>
        <v>0.39999999999999997</v>
      </c>
      <c r="K11" s="3">
        <f t="shared" si="2"/>
        <v>0.60000000000000009</v>
      </c>
      <c r="L11" s="3">
        <f t="shared" si="3"/>
        <v>1</v>
      </c>
      <c r="N11" s="2">
        <f t="shared" si="0"/>
        <v>369</v>
      </c>
      <c r="O11" s="3">
        <f t="shared" si="4"/>
        <v>368</v>
      </c>
      <c r="P11" s="3">
        <f t="shared" si="5"/>
        <v>368</v>
      </c>
    </row>
    <row r="12" spans="1:16" x14ac:dyDescent="0.25">
      <c r="I12" s="3">
        <f t="shared" si="6"/>
        <v>0.44999999999999996</v>
      </c>
      <c r="J12" s="3">
        <f t="shared" si="1"/>
        <v>0.44999999999999996</v>
      </c>
      <c r="K12" s="3">
        <f t="shared" si="2"/>
        <v>0.55000000000000004</v>
      </c>
      <c r="L12" s="3">
        <f t="shared" si="3"/>
        <v>1</v>
      </c>
      <c r="N12" s="2">
        <f t="shared" si="0"/>
        <v>380</v>
      </c>
      <c r="O12" s="3">
        <f t="shared" si="4"/>
        <v>379</v>
      </c>
      <c r="P12" s="3">
        <f t="shared" si="5"/>
        <v>379</v>
      </c>
    </row>
    <row r="13" spans="1:16" x14ac:dyDescent="0.25">
      <c r="I13" s="3">
        <f t="shared" si="6"/>
        <v>0.49999999999999994</v>
      </c>
      <c r="J13" s="3">
        <f t="shared" si="1"/>
        <v>0.49999999999999994</v>
      </c>
      <c r="K13" s="3">
        <f t="shared" si="2"/>
        <v>0.5</v>
      </c>
      <c r="L13" s="3">
        <f t="shared" si="3"/>
        <v>1</v>
      </c>
      <c r="N13" s="2">
        <f t="shared" si="0"/>
        <v>384</v>
      </c>
      <c r="O13" s="3">
        <f t="shared" si="4"/>
        <v>383</v>
      </c>
      <c r="P13" s="3">
        <f t="shared" si="5"/>
        <v>383</v>
      </c>
    </row>
    <row r="14" spans="1:16" x14ac:dyDescent="0.25">
      <c r="I14" s="3">
        <f t="shared" si="6"/>
        <v>0.54999999999999993</v>
      </c>
      <c r="J14" s="3">
        <f t="shared" si="1"/>
        <v>0.54999999999999993</v>
      </c>
      <c r="K14" s="3">
        <f t="shared" si="2"/>
        <v>0.45000000000000007</v>
      </c>
      <c r="L14" s="3">
        <f t="shared" si="3"/>
        <v>1</v>
      </c>
      <c r="N14" s="2">
        <f t="shared" si="0"/>
        <v>380</v>
      </c>
      <c r="O14" s="3">
        <f t="shared" si="4"/>
        <v>379</v>
      </c>
      <c r="P14" s="3">
        <f t="shared" si="5"/>
        <v>379</v>
      </c>
    </row>
    <row r="15" spans="1:16" x14ac:dyDescent="0.25">
      <c r="I15" s="3">
        <f>I14+0.05</f>
        <v>0.6</v>
      </c>
      <c r="J15" s="3">
        <f t="shared" si="1"/>
        <v>0.6</v>
      </c>
      <c r="K15" s="3">
        <f t="shared" si="2"/>
        <v>0.4</v>
      </c>
      <c r="L15" s="3">
        <f t="shared" si="3"/>
        <v>1</v>
      </c>
      <c r="N15" s="2">
        <f t="shared" si="0"/>
        <v>369</v>
      </c>
      <c r="O15" s="3">
        <f t="shared" si="4"/>
        <v>368</v>
      </c>
      <c r="P15" s="3">
        <f t="shared" si="5"/>
        <v>368</v>
      </c>
    </row>
    <row r="16" spans="1:16" x14ac:dyDescent="0.25">
      <c r="I16" s="3">
        <f t="shared" si="6"/>
        <v>0.65</v>
      </c>
      <c r="J16" s="3">
        <f t="shared" si="1"/>
        <v>0.65</v>
      </c>
      <c r="K16" s="3">
        <f t="shared" si="2"/>
        <v>0.35</v>
      </c>
      <c r="L16" s="3">
        <f t="shared" si="3"/>
        <v>1</v>
      </c>
      <c r="N16" s="2">
        <f t="shared" si="0"/>
        <v>350</v>
      </c>
      <c r="O16" s="3">
        <f t="shared" si="4"/>
        <v>349</v>
      </c>
      <c r="P16" s="3">
        <f t="shared" si="5"/>
        <v>349</v>
      </c>
    </row>
    <row r="17" spans="9:16" x14ac:dyDescent="0.25">
      <c r="I17" s="3">
        <f t="shared" si="6"/>
        <v>0.70000000000000007</v>
      </c>
      <c r="J17" s="3">
        <f t="shared" si="1"/>
        <v>0.70000000000000007</v>
      </c>
      <c r="K17" s="3">
        <f t="shared" si="2"/>
        <v>0.29999999999999993</v>
      </c>
      <c r="L17" s="3">
        <f t="shared" si="3"/>
        <v>1</v>
      </c>
      <c r="N17" s="2">
        <f t="shared" si="0"/>
        <v>323</v>
      </c>
      <c r="O17" s="3">
        <f t="shared" si="4"/>
        <v>322</v>
      </c>
      <c r="P17" s="3">
        <f t="shared" si="5"/>
        <v>322</v>
      </c>
    </row>
    <row r="18" spans="9:16" x14ac:dyDescent="0.25">
      <c r="I18" s="3">
        <f t="shared" si="6"/>
        <v>0.75000000000000011</v>
      </c>
      <c r="J18" s="3">
        <f t="shared" si="1"/>
        <v>0.75000000000000011</v>
      </c>
      <c r="K18" s="3">
        <f t="shared" si="2"/>
        <v>0.24999999999999989</v>
      </c>
      <c r="L18" s="3">
        <f t="shared" si="3"/>
        <v>1</v>
      </c>
      <c r="N18" s="2">
        <f t="shared" si="0"/>
        <v>288</v>
      </c>
      <c r="O18" s="3">
        <f t="shared" si="4"/>
        <v>288</v>
      </c>
      <c r="P18" s="3">
        <f t="shared" si="5"/>
        <v>288</v>
      </c>
    </row>
    <row r="19" spans="9:16" x14ac:dyDescent="0.25">
      <c r="I19" s="3">
        <f t="shared" si="6"/>
        <v>0.80000000000000016</v>
      </c>
      <c r="J19" s="3">
        <f t="shared" si="1"/>
        <v>0.80000000000000016</v>
      </c>
      <c r="K19" s="3">
        <f t="shared" si="2"/>
        <v>0.19999999999999984</v>
      </c>
      <c r="L19" s="3">
        <f t="shared" si="3"/>
        <v>1</v>
      </c>
      <c r="N19" s="2">
        <f t="shared" si="0"/>
        <v>246</v>
      </c>
      <c r="O19" s="3">
        <f t="shared" si="4"/>
        <v>246</v>
      </c>
      <c r="P19" s="3">
        <f t="shared" si="5"/>
        <v>246</v>
      </c>
    </row>
    <row r="20" spans="9:16" x14ac:dyDescent="0.25">
      <c r="I20" s="3">
        <f t="shared" si="6"/>
        <v>0.8500000000000002</v>
      </c>
      <c r="J20" s="3">
        <f t="shared" si="1"/>
        <v>0.8500000000000002</v>
      </c>
      <c r="K20" s="3">
        <f t="shared" si="2"/>
        <v>0.1499999999999998</v>
      </c>
      <c r="L20" s="3">
        <f t="shared" si="3"/>
        <v>1</v>
      </c>
      <c r="N20" s="2">
        <f t="shared" si="0"/>
        <v>196</v>
      </c>
      <c r="O20" s="3">
        <f t="shared" si="4"/>
        <v>196</v>
      </c>
      <c r="P20" s="3">
        <f t="shared" si="5"/>
        <v>196</v>
      </c>
    </row>
    <row r="21" spans="9:16" x14ac:dyDescent="0.25">
      <c r="I21" s="3">
        <f>I20+0.05</f>
        <v>0.90000000000000024</v>
      </c>
      <c r="J21" s="3">
        <f t="shared" si="1"/>
        <v>0.90000000000000024</v>
      </c>
      <c r="K21" s="3">
        <f t="shared" si="2"/>
        <v>9.9999999999999756E-2</v>
      </c>
      <c r="L21" s="3">
        <f t="shared" si="3"/>
        <v>1</v>
      </c>
      <c r="N21" s="2">
        <f t="shared" si="0"/>
        <v>138</v>
      </c>
      <c r="O21" s="3">
        <f t="shared" si="4"/>
        <v>138</v>
      </c>
      <c r="P21" s="3">
        <f t="shared" si="5"/>
        <v>138</v>
      </c>
    </row>
    <row r="22" spans="9:16" x14ac:dyDescent="0.25">
      <c r="I22" s="3">
        <f t="shared" si="6"/>
        <v>0.95000000000000029</v>
      </c>
      <c r="J22" s="3">
        <f t="shared" si="1"/>
        <v>0.95000000000000029</v>
      </c>
      <c r="K22" s="3">
        <f t="shared" si="2"/>
        <v>4.9999999999999711E-2</v>
      </c>
      <c r="L22" s="3">
        <f t="shared" si="3"/>
        <v>1</v>
      </c>
      <c r="N22" s="2">
        <f t="shared" si="0"/>
        <v>73</v>
      </c>
      <c r="O22" s="3">
        <f t="shared" si="4"/>
        <v>73</v>
      </c>
      <c r="P22" s="3">
        <f t="shared" si="5"/>
        <v>73</v>
      </c>
    </row>
    <row r="23" spans="9:16" x14ac:dyDescent="0.25">
      <c r="I23" s="3">
        <f t="shared" ref="I23" si="7">I22+0.05</f>
        <v>1.0000000000000002</v>
      </c>
      <c r="J23" s="3">
        <f t="shared" si="1"/>
        <v>1.0000000000000002</v>
      </c>
      <c r="K23" s="3">
        <f t="shared" ref="K23" si="8">(1-$B$1*I23)-(1-$B$2)*(1-I23)</f>
        <v>-2.2204460492503131E-16</v>
      </c>
      <c r="L23" s="3">
        <f t="shared" si="3"/>
        <v>1</v>
      </c>
      <c r="N23" s="2">
        <f t="shared" si="0"/>
        <v>0</v>
      </c>
      <c r="O23" s="3">
        <f t="shared" si="4"/>
        <v>0</v>
      </c>
      <c r="P23" s="3">
        <f t="shared" si="5"/>
        <v>0</v>
      </c>
    </row>
    <row r="24" spans="9:16" x14ac:dyDescent="0.25"/>
    <row r="25" spans="9:16" x14ac:dyDescent="0.25"/>
    <row r="26" spans="9:16" x14ac:dyDescent="0.25"/>
  </sheetData>
  <sheetProtection algorithmName="SHA-512" hashValue="fJ5PcJjUlV82ueUdFsEsoefCfBkd5upOpdztYCgCmxa95rAFbTLVhfbHdrqt11bvx1pSwnoiimn8fbLrzuCz2w==" saltValue="+7P+/C7tjOD6I+1RjcXHhA==" spinCount="100000" sheet="1" objects="1" scenarios="1"/>
  <mergeCells count="7">
    <mergeCell ref="B7:C7"/>
    <mergeCell ref="B1:C1"/>
    <mergeCell ref="B2:C2"/>
    <mergeCell ref="B3:C3"/>
    <mergeCell ref="B4:C4"/>
    <mergeCell ref="B5:C5"/>
    <mergeCell ref="B6:C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showGridLines="0" workbookViewId="0">
      <selection activeCell="C3" sqref="C3"/>
    </sheetView>
  </sheetViews>
  <sheetFormatPr defaultColWidth="0" defaultRowHeight="15" zeroHeight="1" x14ac:dyDescent="0.25"/>
  <cols>
    <col min="1" max="1" width="14.140625" style="3" customWidth="1"/>
    <col min="2" max="2" width="21.42578125" style="3" customWidth="1"/>
    <col min="3" max="3" width="27.28515625" style="3" customWidth="1"/>
    <col min="4" max="16384" width="9.140625" style="3" hidden="1"/>
  </cols>
  <sheetData>
    <row r="1" spans="1:3" x14ac:dyDescent="0.25">
      <c r="A1" s="7" t="s">
        <v>13</v>
      </c>
      <c r="B1" s="7" t="s">
        <v>23</v>
      </c>
      <c r="C1" s="7" t="s">
        <v>24</v>
      </c>
    </row>
    <row r="2" spans="1:3" x14ac:dyDescent="0.25">
      <c r="A2" s="6" t="s">
        <v>14</v>
      </c>
      <c r="B2" s="6">
        <v>10000</v>
      </c>
      <c r="C2" s="8">
        <f t="shared" ref="C2:C9" si="0">IF(ISNUMBER(B2),ROUND(($C$11/$B$11)*B2,0),"")</f>
        <v>27</v>
      </c>
    </row>
    <row r="3" spans="1:3" x14ac:dyDescent="0.25">
      <c r="A3" s="6" t="s">
        <v>15</v>
      </c>
      <c r="B3" s="6">
        <v>2000</v>
      </c>
      <c r="C3" s="8">
        <f t="shared" si="0"/>
        <v>5</v>
      </c>
    </row>
    <row r="4" spans="1:3" x14ac:dyDescent="0.25">
      <c r="A4" s="6" t="s">
        <v>16</v>
      </c>
      <c r="B4" s="6">
        <v>5000</v>
      </c>
      <c r="C4" s="8">
        <f t="shared" si="0"/>
        <v>13</v>
      </c>
    </row>
    <row r="5" spans="1:3" x14ac:dyDescent="0.25">
      <c r="A5" s="6" t="s">
        <v>17</v>
      </c>
      <c r="B5" s="6">
        <v>10000</v>
      </c>
      <c r="C5" s="8">
        <f t="shared" si="0"/>
        <v>27</v>
      </c>
    </row>
    <row r="6" spans="1:3" x14ac:dyDescent="0.25">
      <c r="A6" s="6" t="s">
        <v>18</v>
      </c>
      <c r="B6" s="6">
        <v>2000</v>
      </c>
      <c r="C6" s="8">
        <f t="shared" si="0"/>
        <v>5</v>
      </c>
    </row>
    <row r="7" spans="1:3" x14ac:dyDescent="0.25">
      <c r="A7" s="6" t="s">
        <v>19</v>
      </c>
      <c r="B7" s="6">
        <v>4000</v>
      </c>
      <c r="C7" s="8">
        <f t="shared" si="0"/>
        <v>11</v>
      </c>
    </row>
    <row r="8" spans="1:3" x14ac:dyDescent="0.25">
      <c r="A8" s="6" t="s">
        <v>20</v>
      </c>
      <c r="B8" s="6">
        <v>10000</v>
      </c>
      <c r="C8" s="8">
        <f t="shared" si="0"/>
        <v>27</v>
      </c>
    </row>
    <row r="9" spans="1:3" x14ac:dyDescent="0.25">
      <c r="A9" s="6" t="s">
        <v>21</v>
      </c>
      <c r="B9" s="6">
        <v>80000</v>
      </c>
      <c r="C9" s="8">
        <f t="shared" si="0"/>
        <v>214</v>
      </c>
    </row>
    <row r="10" spans="1:3" x14ac:dyDescent="0.25">
      <c r="A10" s="6" t="s">
        <v>22</v>
      </c>
      <c r="B10" s="6">
        <v>20000</v>
      </c>
      <c r="C10" s="8">
        <f>IF(ISNUMBER(B10),ROUND(($C$11/$B$11)*B10,0),"")</f>
        <v>54</v>
      </c>
    </row>
    <row r="11" spans="1:3" x14ac:dyDescent="0.25">
      <c r="A11" s="7" t="s">
        <v>25</v>
      </c>
      <c r="B11" s="7">
        <f>SUM(B2:B10)</f>
        <v>143000</v>
      </c>
      <c r="C11" s="9">
        <f>'Tamanho de amostra'!B9</f>
        <v>383</v>
      </c>
    </row>
    <row r="12" spans="1:3" x14ac:dyDescent="0.25"/>
  </sheetData>
  <sheetProtection algorithmName="SHA-512" hashValue="QUPxIZk2wXptOn2af62O9Cau6uDNszYonqRw2d1FD0no/r5k6frsAys2mXGPQUK9NpNRR/lnLw3Agjjt8+E4Bw==" saltValue="w56UOAlgvNQW9ZynIq1Nw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Tamanho de amostra</vt:lpstr>
      <vt:lpstr>Tamanho de Amostra por estratos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Oliveira</dc:creator>
  <cp:lastModifiedBy>Anderson Castro Soares de Oliveira</cp:lastModifiedBy>
  <dcterms:created xsi:type="dcterms:W3CDTF">2017-04-08T19:24:04Z</dcterms:created>
  <dcterms:modified xsi:type="dcterms:W3CDTF">2018-04-20T18:30:43Z</dcterms:modified>
</cp:coreProperties>
</file>